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hgg-srvarq\unidades\SECRETARIA\ADMINISTRATIVA\2.CONTRATOS\18.Site\1. Atividades e Resultados - Planilha de Produção (todo dia 10)\"/>
    </mc:Choice>
  </mc:AlternateContent>
  <xr:revisionPtr revIDLastSave="0" documentId="13_ncr:1_{9B92C932-61AE-437D-B2BF-B08AAC998E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tividades e Resultados Amb." sheetId="2" r:id="rId1"/>
  </sheets>
  <definedNames>
    <definedName name="_xlnm.Print_Area" localSheetId="0">'Atividades e Resultados Amb.'!$A$1:$R$54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1" i="2" l="1"/>
  <c r="P31" i="2"/>
  <c r="Q21" i="2"/>
  <c r="P21" i="2"/>
  <c r="Q14" i="2"/>
  <c r="P49" i="2"/>
  <c r="P44" i="2"/>
  <c r="Q49" i="2"/>
  <c r="Q44" i="2"/>
  <c r="Q39" i="2"/>
  <c r="P39" i="2"/>
  <c r="P38" i="2"/>
  <c r="Q37" i="2"/>
  <c r="P37" i="2"/>
  <c r="Q36" i="2"/>
  <c r="P36" i="2"/>
  <c r="Q30" i="2"/>
  <c r="P30" i="2"/>
  <c r="Q29" i="2"/>
  <c r="P29" i="2"/>
  <c r="Q28" i="2"/>
  <c r="P28" i="2"/>
  <c r="Q27" i="2"/>
  <c r="P27" i="2"/>
  <c r="Q26" i="2"/>
  <c r="P26" i="2"/>
  <c r="Q20" i="2"/>
  <c r="P20" i="2"/>
  <c r="Q19" i="2"/>
  <c r="P19" i="2"/>
  <c r="P14" i="2"/>
  <c r="Q13" i="2"/>
  <c r="P13" i="2"/>
  <c r="Q12" i="2"/>
  <c r="P12" i="2"/>
  <c r="Q11" i="2"/>
  <c r="P11" i="2"/>
  <c r="O38" i="2"/>
  <c r="Q38" i="2" s="1"/>
  <c r="N38" i="2"/>
  <c r="O31" i="2"/>
  <c r="N31" i="2"/>
  <c r="O21" i="2"/>
  <c r="N21" i="2"/>
  <c r="O14" i="2"/>
  <c r="N14" i="2"/>
  <c r="L38" i="2"/>
  <c r="L31" i="2"/>
  <c r="L21" i="2"/>
  <c r="L14" i="2"/>
  <c r="M14" i="2"/>
  <c r="M21" i="2"/>
  <c r="M31" i="2"/>
  <c r="M38" i="2"/>
  <c r="K38" i="2"/>
  <c r="J38" i="2"/>
  <c r="K31" i="2"/>
  <c r="J31" i="2"/>
  <c r="K21" i="2"/>
  <c r="J21" i="2"/>
  <c r="K14" i="2"/>
  <c r="J14" i="2"/>
  <c r="R49" i="2" l="1"/>
  <c r="R44" i="2"/>
  <c r="H38" i="2"/>
  <c r="H21" i="2"/>
  <c r="H14" i="2"/>
  <c r="I14" i="2"/>
  <c r="I21" i="2"/>
  <c r="H31" i="2"/>
  <c r="I31" i="2"/>
  <c r="I38" i="2"/>
  <c r="C21" i="2"/>
  <c r="D21" i="2"/>
  <c r="E21" i="2"/>
  <c r="F21" i="2"/>
  <c r="G21" i="2"/>
  <c r="B21" i="2"/>
  <c r="C14" i="2"/>
  <c r="D14" i="2"/>
  <c r="E14" i="2"/>
  <c r="F14" i="2"/>
  <c r="G14" i="2"/>
  <c r="B14" i="2"/>
  <c r="G38" i="2"/>
  <c r="F38" i="2"/>
  <c r="G31" i="2"/>
  <c r="F31" i="2"/>
  <c r="E31" i="2"/>
  <c r="D31" i="2"/>
  <c r="E38" i="2"/>
  <c r="D38" i="2"/>
  <c r="C31" i="2"/>
  <c r="B38" i="2"/>
  <c r="B31" i="2"/>
  <c r="R13" i="2" l="1"/>
  <c r="C38" i="2"/>
  <c r="R21" i="2" l="1"/>
  <c r="R14" i="2"/>
  <c r="R31" i="2"/>
  <c r="R38" i="2"/>
  <c r="R27" i="2"/>
  <c r="R30" i="2"/>
  <c r="R37" i="2"/>
  <c r="R29" i="2"/>
  <c r="R19" i="2"/>
  <c r="R11" i="2"/>
  <c r="R36" i="2"/>
  <c r="R20" i="2"/>
  <c r="R39" i="2"/>
  <c r="R12" i="2"/>
  <c r="R28" i="2"/>
  <c r="R26" i="2"/>
</calcChain>
</file>

<file path=xl/sharedStrings.xml><?xml version="1.0" encoding="utf-8"?>
<sst xmlns="http://schemas.openxmlformats.org/spreadsheetml/2006/main" count="180" uniqueCount="36">
  <si>
    <t> 271 - Consultas Médicas </t>
  </si>
  <si>
    <t>Janeiro</t>
  </si>
  <si>
    <t>Total</t>
  </si>
  <si>
    <t>Cont.</t>
  </si>
  <si>
    <t>Real.</t>
  </si>
  <si>
    <t>%</t>
  </si>
  <si>
    <t>Primeiras Consultas Rede</t>
  </si>
  <si>
    <t>Interconsultas</t>
  </si>
  <si>
    <t>Consultas Subseqüentes</t>
  </si>
  <si>
    <t> 272 - Consultas Não Médicas/Procedimentos Terapêuticos Não Médicos </t>
  </si>
  <si>
    <t>Consultas Não Médicas</t>
  </si>
  <si>
    <t>Procedimentos Terapêuticos (sessões)</t>
  </si>
  <si>
    <t> 275 - SADT Externo </t>
  </si>
  <si>
    <t>Diagnóstico por Radiologia</t>
  </si>
  <si>
    <t>Diagnóstico por Ultra-Sonografia</t>
  </si>
  <si>
    <t>Diagnóstico por Tomografia</t>
  </si>
  <si>
    <t>Diagnóstico por Ressonância Magnética</t>
  </si>
  <si>
    <t>Diagnóstico por Endoscopia</t>
  </si>
  <si>
    <t> 189 - Tratamentos Clínicos </t>
  </si>
  <si>
    <t>Tratamento em Oncologia - Quimioterapia</t>
  </si>
  <si>
    <t>Tratamento em Oncologia - Hormonioterapia</t>
  </si>
  <si>
    <t>Total do Grupo Quimioterapia (Quimioterapia e Hormonioterapia)</t>
  </si>
  <si>
    <t>Tratamento em Oncologia - Radioterapia</t>
  </si>
  <si>
    <t>Fonte: http://www.gestao.saude.sp.gov.br</t>
  </si>
  <si>
    <t>http://www.cross.saude.sp.gov.br</t>
  </si>
  <si>
    <t>HOSPITAL GERAL 'PROF. DR. WALDEMAR DE CARVALHO PINTO FILHO' DE GUARULHOS</t>
  </si>
  <si>
    <t>Fevereiro</t>
  </si>
  <si>
    <t>Março</t>
  </si>
  <si>
    <t>Ano 2026</t>
  </si>
  <si>
    <t> 606 - Consultas Médicas por Telemedicina (acompanhamento) </t>
  </si>
  <si>
    <t> 608 - Consultas Não Médicas por Telemedicina (acompanhamento) </t>
  </si>
  <si>
    <t>Abril</t>
  </si>
  <si>
    <t>Maio</t>
  </si>
  <si>
    <t>Junho</t>
  </si>
  <si>
    <t>Julho</t>
  </si>
  <si>
    <t>Atualizado em 07.08.2026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</si>
</sst>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696969"/>
      <name val="Aptos"/>
      <family val="2"/>
    </font>
    <font>
      <sz val="12"/>
      <color theme="1"/>
      <name val="Aptos"/>
      <family val="2"/>
    </font>
    <font>
      <b/>
      <sz val="12"/>
      <color theme="1"/>
      <name val="Aptos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3" fontId="16" fillId="0" borderId="0" xfId="0" applyNumberFormat="1" applyFont="1" applyAlignment="1">
      <alignment horizontal="center" wrapText="1"/>
    </xf>
    <xf numFmtId="10" fontId="16" fillId="0" borderId="0" xfId="42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0" fillId="0" borderId="10" xfId="0" applyFont="1" applyBorder="1"/>
    <xf numFmtId="0" fontId="21" fillId="0" borderId="0" xfId="0" applyFont="1" applyAlignment="1">
      <alignment horizontal="center"/>
    </xf>
    <xf numFmtId="0" fontId="21" fillId="0" borderId="0" xfId="0" applyFont="1"/>
    <xf numFmtId="0" fontId="21" fillId="0" borderId="12" xfId="0" applyFont="1" applyBorder="1" applyAlignment="1">
      <alignment wrapText="1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1" fillId="0" borderId="13" xfId="0" applyFont="1" applyBorder="1" applyAlignment="1">
      <alignment wrapText="1"/>
    </xf>
    <xf numFmtId="0" fontId="22" fillId="0" borderId="11" xfId="0" applyFont="1" applyBorder="1" applyAlignment="1">
      <alignment horizontal="center" vertical="center" wrapText="1"/>
    </xf>
    <xf numFmtId="0" fontId="21" fillId="0" borderId="11" xfId="0" applyFont="1" applyBorder="1" applyAlignment="1">
      <alignment wrapText="1"/>
    </xf>
    <xf numFmtId="0" fontId="21" fillId="0" borderId="11" xfId="0" applyFont="1" applyBorder="1" applyAlignment="1">
      <alignment horizontal="center" wrapText="1"/>
    </xf>
    <xf numFmtId="3" fontId="22" fillId="0" borderId="11" xfId="0" applyNumberFormat="1" applyFont="1" applyBorder="1" applyAlignment="1">
      <alignment horizontal="center" wrapText="1"/>
    </xf>
    <xf numFmtId="10" fontId="22" fillId="0" borderId="11" xfId="42" applyNumberFormat="1" applyFont="1" applyBorder="1" applyAlignment="1">
      <alignment horizontal="center" wrapText="1"/>
    </xf>
    <xf numFmtId="3" fontId="21" fillId="0" borderId="11" xfId="0" applyNumberFormat="1" applyFont="1" applyBorder="1" applyAlignment="1">
      <alignment horizontal="center" wrapText="1"/>
    </xf>
    <xf numFmtId="0" fontId="21" fillId="0" borderId="0" xfId="0" applyFont="1" applyAlignment="1">
      <alignment wrapText="1"/>
    </xf>
    <xf numFmtId="0" fontId="20" fillId="0" borderId="17" xfId="0" applyFont="1" applyBorder="1" applyAlignment="1">
      <alignment wrapText="1"/>
    </xf>
    <xf numFmtId="0" fontId="21" fillId="0" borderId="0" xfId="0" applyFont="1" applyAlignment="1">
      <alignment vertical="center"/>
    </xf>
    <xf numFmtId="0" fontId="20" fillId="0" borderId="17" xfId="0" applyFont="1" applyBorder="1"/>
    <xf numFmtId="0" fontId="22" fillId="0" borderId="11" xfId="0" applyFont="1" applyBorder="1" applyAlignment="1">
      <alignment horizontal="center" wrapText="1"/>
    </xf>
    <xf numFmtId="0" fontId="21" fillId="0" borderId="11" xfId="0" applyFont="1" applyBorder="1" applyAlignment="1">
      <alignment vertical="center" wrapText="1"/>
    </xf>
    <xf numFmtId="0" fontId="21" fillId="0" borderId="11" xfId="0" applyFont="1" applyBorder="1" applyAlignment="1">
      <alignment horizontal="center" vertical="center" wrapText="1"/>
    </xf>
    <xf numFmtId="10" fontId="22" fillId="0" borderId="11" xfId="42" applyNumberFormat="1" applyFont="1" applyBorder="1" applyAlignment="1">
      <alignment horizontal="center" vertical="center" wrapText="1"/>
    </xf>
    <xf numFmtId="3" fontId="22" fillId="0" borderId="11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3" fontId="22" fillId="0" borderId="0" xfId="0" applyNumberFormat="1" applyFont="1" applyAlignment="1">
      <alignment horizontal="center" wrapText="1"/>
    </xf>
    <xf numFmtId="10" fontId="22" fillId="0" borderId="0" xfId="42" applyNumberFormat="1" applyFont="1" applyBorder="1" applyAlignment="1">
      <alignment horizontal="center" vertical="center" wrapText="1"/>
    </xf>
    <xf numFmtId="0" fontId="20" fillId="0" borderId="17" xfId="0" applyFont="1" applyBorder="1" applyAlignment="1">
      <alignment wrapText="1"/>
    </xf>
    <xf numFmtId="0" fontId="21" fillId="0" borderId="0" xfId="0" applyFont="1" applyAlignment="1"/>
    <xf numFmtId="0" fontId="20" fillId="0" borderId="17" xfId="0" applyFont="1" applyBorder="1" applyAlignment="1">
      <alignment horizontal="left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Porcentagem" xfId="42" builtinId="5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752475</xdr:colOff>
      <xdr:row>0</xdr:row>
      <xdr:rowOff>57150</xdr:rowOff>
    </xdr:from>
    <xdr:to>
      <xdr:col>17</xdr:col>
      <xdr:colOff>641747</xdr:colOff>
      <xdr:row>3</xdr:row>
      <xdr:rowOff>152400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861DCE35-03EC-4CAB-8424-02A62BB27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91225" y="57150"/>
          <a:ext cx="708422" cy="666750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161926</xdr:colOff>
      <xdr:row>0</xdr:row>
      <xdr:rowOff>28576</xdr:rowOff>
    </xdr:from>
    <xdr:to>
      <xdr:col>0</xdr:col>
      <xdr:colOff>1190626</xdr:colOff>
      <xdr:row>3</xdr:row>
      <xdr:rowOff>161926</xdr:rowOff>
    </xdr:to>
    <xdr:pic>
      <xdr:nvPicPr>
        <xdr:cNvPr id="9" name="Imagem 8" descr="Secretaria da Educação do Estado de São Paulo | Período Eleitoral">
          <a:extLst>
            <a:ext uri="{FF2B5EF4-FFF2-40B4-BE49-F238E27FC236}">
              <a16:creationId xmlns:a16="http://schemas.microsoft.com/office/drawing/2014/main" id="{4A0F66E2-BE68-4F82-8E1D-5CFC4065C1E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6" y="28576"/>
          <a:ext cx="1028700" cy="704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ross.saude.sp.gov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R57"/>
  <sheetViews>
    <sheetView showGridLines="0" tabSelected="1" zoomScale="80" zoomScaleNormal="80" zoomScaleSheetLayoutView="80" workbookViewId="0">
      <selection activeCell="U19" sqref="U19"/>
    </sheetView>
  </sheetViews>
  <sheetFormatPr defaultRowHeight="15" x14ac:dyDescent="0.25"/>
  <cols>
    <col min="1" max="1" width="42.5703125" customWidth="1"/>
    <col min="2" max="18" width="12.28515625" style="1" customWidth="1"/>
  </cols>
  <sheetData>
    <row r="5" spans="1:18" ht="15" customHeight="1" x14ac:dyDescent="0.3">
      <c r="A5" s="9" t="s">
        <v>25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ht="18.75" x14ac:dyDescent="0.3">
      <c r="A6" s="9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15" customHeight="1" thickBot="1" x14ac:dyDescent="0.3">
      <c r="A7" s="10"/>
      <c r="B7" s="10"/>
      <c r="C7" s="10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8" s="13" customFormat="1" ht="20.100000000000001" customHeight="1" thickBot="1" x14ac:dyDescent="0.3">
      <c r="A8" s="11" t="s">
        <v>0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spans="1:18" s="13" customFormat="1" ht="20.100000000000001" customHeight="1" thickBot="1" x14ac:dyDescent="0.3">
      <c r="A9" s="14"/>
      <c r="B9" s="15" t="s">
        <v>1</v>
      </c>
      <c r="C9" s="16"/>
      <c r="D9" s="15" t="s">
        <v>26</v>
      </c>
      <c r="E9" s="16"/>
      <c r="F9" s="15" t="s">
        <v>27</v>
      </c>
      <c r="G9" s="16"/>
      <c r="H9" s="15" t="s">
        <v>31</v>
      </c>
      <c r="I9" s="16"/>
      <c r="J9" s="15" t="s">
        <v>32</v>
      </c>
      <c r="K9" s="16"/>
      <c r="L9" s="15" t="s">
        <v>33</v>
      </c>
      <c r="M9" s="16"/>
      <c r="N9" s="15" t="s">
        <v>34</v>
      </c>
      <c r="O9" s="16"/>
      <c r="P9" s="15" t="s">
        <v>2</v>
      </c>
      <c r="Q9" s="17"/>
      <c r="R9" s="16"/>
    </row>
    <row r="10" spans="1:18" s="13" customFormat="1" ht="27.75" customHeight="1" thickBot="1" x14ac:dyDescent="0.3">
      <c r="A10" s="18"/>
      <c r="B10" s="19" t="s">
        <v>3</v>
      </c>
      <c r="C10" s="19" t="s">
        <v>4</v>
      </c>
      <c r="D10" s="19" t="s">
        <v>3</v>
      </c>
      <c r="E10" s="19" t="s">
        <v>4</v>
      </c>
      <c r="F10" s="19" t="s">
        <v>3</v>
      </c>
      <c r="G10" s="19" t="s">
        <v>4</v>
      </c>
      <c r="H10" s="19" t="s">
        <v>3</v>
      </c>
      <c r="I10" s="19" t="s">
        <v>4</v>
      </c>
      <c r="J10" s="19" t="s">
        <v>3</v>
      </c>
      <c r="K10" s="19" t="s">
        <v>4</v>
      </c>
      <c r="L10" s="19" t="s">
        <v>3</v>
      </c>
      <c r="M10" s="19" t="s">
        <v>4</v>
      </c>
      <c r="N10" s="19" t="s">
        <v>3</v>
      </c>
      <c r="O10" s="19" t="s">
        <v>4</v>
      </c>
      <c r="P10" s="19" t="s">
        <v>3</v>
      </c>
      <c r="Q10" s="19" t="s">
        <v>4</v>
      </c>
      <c r="R10" s="19" t="s">
        <v>5</v>
      </c>
    </row>
    <row r="11" spans="1:18" s="13" customFormat="1" ht="20.100000000000001" customHeight="1" thickBot="1" x14ac:dyDescent="0.3">
      <c r="A11" s="20" t="s">
        <v>6</v>
      </c>
      <c r="B11" s="21">
        <v>642</v>
      </c>
      <c r="C11" s="21">
        <v>558</v>
      </c>
      <c r="D11" s="21">
        <v>642</v>
      </c>
      <c r="E11" s="21">
        <v>518</v>
      </c>
      <c r="F11" s="21">
        <v>642</v>
      </c>
      <c r="G11" s="21">
        <v>522</v>
      </c>
      <c r="H11" s="21">
        <v>642</v>
      </c>
      <c r="I11" s="21">
        <v>585</v>
      </c>
      <c r="J11" s="21">
        <v>642</v>
      </c>
      <c r="K11" s="21">
        <v>578</v>
      </c>
      <c r="L11" s="21">
        <v>642</v>
      </c>
      <c r="M11" s="21">
        <v>657</v>
      </c>
      <c r="N11" s="21">
        <v>642</v>
      </c>
      <c r="O11" s="21">
        <v>606</v>
      </c>
      <c r="P11" s="22">
        <f>B11*7</f>
        <v>4494</v>
      </c>
      <c r="Q11" s="22">
        <f>C11+E11+G11+I11+K11+M11+O11</f>
        <v>4024</v>
      </c>
      <c r="R11" s="23">
        <f>Q11/P11-100%</f>
        <v>-0.1045838896306186</v>
      </c>
    </row>
    <row r="12" spans="1:18" s="13" customFormat="1" ht="20.100000000000001" customHeight="1" thickBot="1" x14ac:dyDescent="0.3">
      <c r="A12" s="20" t="s">
        <v>7</v>
      </c>
      <c r="B12" s="21">
        <v>450</v>
      </c>
      <c r="C12" s="24">
        <v>499</v>
      </c>
      <c r="D12" s="21">
        <v>450</v>
      </c>
      <c r="E12" s="21">
        <v>513</v>
      </c>
      <c r="F12" s="21">
        <v>450</v>
      </c>
      <c r="G12" s="21">
        <v>739</v>
      </c>
      <c r="H12" s="21">
        <v>450</v>
      </c>
      <c r="I12" s="21">
        <v>599</v>
      </c>
      <c r="J12" s="21">
        <v>450</v>
      </c>
      <c r="K12" s="21">
        <v>666</v>
      </c>
      <c r="L12" s="21">
        <v>450</v>
      </c>
      <c r="M12" s="21">
        <v>652</v>
      </c>
      <c r="N12" s="21">
        <v>450</v>
      </c>
      <c r="O12" s="21">
        <v>782</v>
      </c>
      <c r="P12" s="22">
        <f t="shared" ref="P12:P14" si="0">B12*7</f>
        <v>3150</v>
      </c>
      <c r="Q12" s="22">
        <f t="shared" ref="Q12:Q14" si="1">C12+E12+G12+I12+K12+M12+O12</f>
        <v>4450</v>
      </c>
      <c r="R12" s="23">
        <f t="shared" ref="R12:R13" si="2">Q12/P12-100%</f>
        <v>0.41269841269841279</v>
      </c>
    </row>
    <row r="13" spans="1:18" s="13" customFormat="1" ht="20.100000000000001" customHeight="1" thickBot="1" x14ac:dyDescent="0.3">
      <c r="A13" s="20" t="s">
        <v>8</v>
      </c>
      <c r="B13" s="24">
        <v>1708</v>
      </c>
      <c r="C13" s="24">
        <v>3345</v>
      </c>
      <c r="D13" s="24">
        <v>1708</v>
      </c>
      <c r="E13" s="24">
        <v>3121</v>
      </c>
      <c r="F13" s="24">
        <v>1708</v>
      </c>
      <c r="G13" s="24">
        <v>3881</v>
      </c>
      <c r="H13" s="24">
        <v>1708</v>
      </c>
      <c r="I13" s="24">
        <v>3165</v>
      </c>
      <c r="J13" s="24">
        <v>1708</v>
      </c>
      <c r="K13" s="24">
        <v>3133</v>
      </c>
      <c r="L13" s="24">
        <v>1708</v>
      </c>
      <c r="M13" s="24">
        <v>3572</v>
      </c>
      <c r="N13" s="24">
        <v>1708</v>
      </c>
      <c r="O13" s="24">
        <v>3627</v>
      </c>
      <c r="P13" s="22">
        <f t="shared" si="0"/>
        <v>11956</v>
      </c>
      <c r="Q13" s="22">
        <f t="shared" si="1"/>
        <v>23844</v>
      </c>
      <c r="R13" s="23">
        <f t="shared" si="2"/>
        <v>0.99431247908999665</v>
      </c>
    </row>
    <row r="14" spans="1:18" s="13" customFormat="1" ht="20.100000000000001" customHeight="1" thickBot="1" x14ac:dyDescent="0.3">
      <c r="A14" s="20" t="s">
        <v>2</v>
      </c>
      <c r="B14" s="24">
        <f t="shared" ref="B14:G14" si="3">SUM(B11:B13)</f>
        <v>2800</v>
      </c>
      <c r="C14" s="24">
        <f t="shared" si="3"/>
        <v>4402</v>
      </c>
      <c r="D14" s="24">
        <f t="shared" si="3"/>
        <v>2800</v>
      </c>
      <c r="E14" s="24">
        <f t="shared" si="3"/>
        <v>4152</v>
      </c>
      <c r="F14" s="24">
        <f t="shared" si="3"/>
        <v>2800</v>
      </c>
      <c r="G14" s="24">
        <f t="shared" si="3"/>
        <v>5142</v>
      </c>
      <c r="H14" s="24">
        <f t="shared" ref="H14:J14" si="4">SUM(H11:H13)</f>
        <v>2800</v>
      </c>
      <c r="I14" s="24">
        <f t="shared" ref="I14:L14" si="5">SUM(I11:I13)</f>
        <v>4349</v>
      </c>
      <c r="J14" s="24">
        <f t="shared" si="4"/>
        <v>2800</v>
      </c>
      <c r="K14" s="24">
        <f t="shared" si="5"/>
        <v>4377</v>
      </c>
      <c r="L14" s="24">
        <f t="shared" si="5"/>
        <v>2800</v>
      </c>
      <c r="M14" s="24">
        <f t="shared" ref="M14:N14" si="6">SUM(M11:M13)</f>
        <v>4881</v>
      </c>
      <c r="N14" s="24">
        <f t="shared" si="6"/>
        <v>2800</v>
      </c>
      <c r="O14" s="24">
        <f t="shared" ref="O14" si="7">SUM(O11:O13)</f>
        <v>5015</v>
      </c>
      <c r="P14" s="22">
        <f t="shared" si="0"/>
        <v>19600</v>
      </c>
      <c r="Q14" s="22">
        <f>C14+E14+G14+I14+K14+M14+O14</f>
        <v>32318</v>
      </c>
      <c r="R14" s="23">
        <f>Q14/P14-100%</f>
        <v>0.64887755102040812</v>
      </c>
    </row>
    <row r="15" spans="1:18" s="13" customFormat="1" ht="20.100000000000001" customHeight="1" x14ac:dyDescent="0.25">
      <c r="A15" s="25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</row>
    <row r="16" spans="1:18" s="13" customFormat="1" ht="35.25" customHeight="1" thickBot="1" x14ac:dyDescent="0.3">
      <c r="A16" s="40" t="s">
        <v>9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</row>
    <row r="17" spans="1:18" s="13" customFormat="1" ht="20.100000000000001" customHeight="1" thickBot="1" x14ac:dyDescent="0.3">
      <c r="A17" s="14"/>
      <c r="B17" s="15" t="s">
        <v>1</v>
      </c>
      <c r="C17" s="16"/>
      <c r="D17" s="15" t="s">
        <v>26</v>
      </c>
      <c r="E17" s="16"/>
      <c r="F17" s="15" t="s">
        <v>27</v>
      </c>
      <c r="G17" s="16"/>
      <c r="H17" s="15" t="s">
        <v>31</v>
      </c>
      <c r="I17" s="16"/>
      <c r="J17" s="15" t="s">
        <v>32</v>
      </c>
      <c r="K17" s="16"/>
      <c r="L17" s="15" t="s">
        <v>33</v>
      </c>
      <c r="M17" s="16"/>
      <c r="N17" s="15" t="s">
        <v>34</v>
      </c>
      <c r="O17" s="16"/>
      <c r="P17" s="15" t="s">
        <v>2</v>
      </c>
      <c r="Q17" s="17"/>
      <c r="R17" s="16"/>
    </row>
    <row r="18" spans="1:18" s="27" customFormat="1" ht="27.75" customHeight="1" thickBot="1" x14ac:dyDescent="0.3">
      <c r="A18" s="18"/>
      <c r="B18" s="19" t="s">
        <v>3</v>
      </c>
      <c r="C18" s="19" t="s">
        <v>4</v>
      </c>
      <c r="D18" s="19" t="s">
        <v>3</v>
      </c>
      <c r="E18" s="19" t="s">
        <v>4</v>
      </c>
      <c r="F18" s="19" t="s">
        <v>3</v>
      </c>
      <c r="G18" s="19" t="s">
        <v>4</v>
      </c>
      <c r="H18" s="19" t="s">
        <v>3</v>
      </c>
      <c r="I18" s="19" t="s">
        <v>4</v>
      </c>
      <c r="J18" s="19" t="s">
        <v>3</v>
      </c>
      <c r="K18" s="19" t="s">
        <v>4</v>
      </c>
      <c r="L18" s="19" t="s">
        <v>3</v>
      </c>
      <c r="M18" s="19" t="s">
        <v>4</v>
      </c>
      <c r="N18" s="19" t="s">
        <v>3</v>
      </c>
      <c r="O18" s="19" t="s">
        <v>4</v>
      </c>
      <c r="P18" s="19" t="s">
        <v>3</v>
      </c>
      <c r="Q18" s="19" t="s">
        <v>4</v>
      </c>
      <c r="R18" s="19" t="s">
        <v>5</v>
      </c>
    </row>
    <row r="19" spans="1:18" s="13" customFormat="1" ht="20.100000000000001" customHeight="1" thickBot="1" x14ac:dyDescent="0.3">
      <c r="A19" s="20" t="s">
        <v>10</v>
      </c>
      <c r="B19" s="24">
        <v>1669</v>
      </c>
      <c r="C19" s="24">
        <v>2162</v>
      </c>
      <c r="D19" s="24">
        <v>1669</v>
      </c>
      <c r="E19" s="24">
        <v>1929</v>
      </c>
      <c r="F19" s="24">
        <v>1669</v>
      </c>
      <c r="G19" s="24">
        <v>2977</v>
      </c>
      <c r="H19" s="24">
        <v>1669</v>
      </c>
      <c r="I19" s="24">
        <v>2576</v>
      </c>
      <c r="J19" s="24">
        <v>1669</v>
      </c>
      <c r="K19" s="24">
        <v>2640</v>
      </c>
      <c r="L19" s="24">
        <v>1669</v>
      </c>
      <c r="M19" s="24">
        <v>2667</v>
      </c>
      <c r="N19" s="24">
        <v>1669</v>
      </c>
      <c r="O19" s="24">
        <v>2981</v>
      </c>
      <c r="P19" s="22">
        <f t="shared" ref="P19:P21" si="8">B19*7</f>
        <v>11683</v>
      </c>
      <c r="Q19" s="22">
        <f t="shared" ref="Q19:Q21" si="9">C19+E19+G19+I19+K19+M19+O19</f>
        <v>17932</v>
      </c>
      <c r="R19" s="23">
        <f>Q19/P19-100%</f>
        <v>0.53487973979286152</v>
      </c>
    </row>
    <row r="20" spans="1:18" s="13" customFormat="1" ht="20.100000000000001" customHeight="1" thickBot="1" x14ac:dyDescent="0.3">
      <c r="A20" s="20" t="s">
        <v>11</v>
      </c>
      <c r="B20" s="21">
        <v>380</v>
      </c>
      <c r="C20" s="24">
        <v>371</v>
      </c>
      <c r="D20" s="21">
        <v>380</v>
      </c>
      <c r="E20" s="24">
        <v>461</v>
      </c>
      <c r="F20" s="21">
        <v>380</v>
      </c>
      <c r="G20" s="24">
        <v>471</v>
      </c>
      <c r="H20" s="21">
        <v>380</v>
      </c>
      <c r="I20" s="24">
        <v>611</v>
      </c>
      <c r="J20" s="21">
        <v>380</v>
      </c>
      <c r="K20" s="24">
        <v>549</v>
      </c>
      <c r="L20" s="21">
        <v>380</v>
      </c>
      <c r="M20" s="24">
        <v>544</v>
      </c>
      <c r="N20" s="21">
        <v>380</v>
      </c>
      <c r="O20" s="24">
        <v>485</v>
      </c>
      <c r="P20" s="22">
        <f t="shared" si="8"/>
        <v>2660</v>
      </c>
      <c r="Q20" s="22">
        <f t="shared" si="9"/>
        <v>3492</v>
      </c>
      <c r="R20" s="23">
        <f t="shared" ref="R20" si="10">Q20/P20-100%</f>
        <v>0.31278195488721794</v>
      </c>
    </row>
    <row r="21" spans="1:18" s="13" customFormat="1" ht="20.100000000000001" customHeight="1" thickBot="1" x14ac:dyDescent="0.3">
      <c r="A21" s="20" t="s">
        <v>2</v>
      </c>
      <c r="B21" s="24">
        <f t="shared" ref="B21:G21" si="11">SUM(B19:B20)</f>
        <v>2049</v>
      </c>
      <c r="C21" s="24">
        <f t="shared" si="11"/>
        <v>2533</v>
      </c>
      <c r="D21" s="24">
        <f t="shared" si="11"/>
        <v>2049</v>
      </c>
      <c r="E21" s="24">
        <f t="shared" si="11"/>
        <v>2390</v>
      </c>
      <c r="F21" s="24">
        <f t="shared" si="11"/>
        <v>2049</v>
      </c>
      <c r="G21" s="24">
        <f t="shared" si="11"/>
        <v>3448</v>
      </c>
      <c r="H21" s="24">
        <f t="shared" ref="H21:J21" si="12">SUM(H19:H20)</f>
        <v>2049</v>
      </c>
      <c r="I21" s="24">
        <f t="shared" ref="I21:L21" si="13">SUM(I19:I20)</f>
        <v>3187</v>
      </c>
      <c r="J21" s="24">
        <f t="shared" si="12"/>
        <v>2049</v>
      </c>
      <c r="K21" s="24">
        <f t="shared" si="13"/>
        <v>3189</v>
      </c>
      <c r="L21" s="24">
        <f t="shared" si="13"/>
        <v>2049</v>
      </c>
      <c r="M21" s="24">
        <f t="shared" ref="M21:N21" si="14">SUM(M19:M20)</f>
        <v>3211</v>
      </c>
      <c r="N21" s="24">
        <f t="shared" si="14"/>
        <v>2049</v>
      </c>
      <c r="O21" s="24">
        <f t="shared" ref="O21" si="15">SUM(O19:O20)</f>
        <v>3466</v>
      </c>
      <c r="P21" s="22">
        <f>B21*7</f>
        <v>14343</v>
      </c>
      <c r="Q21" s="22">
        <f>C21+E21+G21+I21+K21+M21+O21</f>
        <v>21424</v>
      </c>
      <c r="R21" s="23">
        <f>Q21/P21-100%</f>
        <v>0.49369030188942342</v>
      </c>
    </row>
    <row r="22" spans="1:18" s="13" customFormat="1" ht="20.100000000000001" customHeight="1" x14ac:dyDescent="0.25">
      <c r="A22" s="25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</row>
    <row r="23" spans="1:18" s="13" customFormat="1" ht="20.100000000000001" customHeight="1" thickBot="1" x14ac:dyDescent="0.3">
      <c r="A23" s="28" t="s">
        <v>12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8" s="13" customFormat="1" ht="20.100000000000001" customHeight="1" thickBot="1" x14ac:dyDescent="0.3">
      <c r="A24" s="14"/>
      <c r="B24" s="15" t="s">
        <v>1</v>
      </c>
      <c r="C24" s="16"/>
      <c r="D24" s="15" t="s">
        <v>26</v>
      </c>
      <c r="E24" s="16"/>
      <c r="F24" s="15" t="s">
        <v>27</v>
      </c>
      <c r="G24" s="16"/>
      <c r="H24" s="15" t="s">
        <v>31</v>
      </c>
      <c r="I24" s="16"/>
      <c r="J24" s="15" t="s">
        <v>32</v>
      </c>
      <c r="K24" s="16"/>
      <c r="L24" s="15" t="s">
        <v>33</v>
      </c>
      <c r="M24" s="16"/>
      <c r="N24" s="15" t="s">
        <v>34</v>
      </c>
      <c r="O24" s="16"/>
      <c r="P24" s="15" t="s">
        <v>2</v>
      </c>
      <c r="Q24" s="17"/>
      <c r="R24" s="16"/>
    </row>
    <row r="25" spans="1:18" s="13" customFormat="1" ht="25.5" customHeight="1" thickBot="1" x14ac:dyDescent="0.3">
      <c r="A25" s="18"/>
      <c r="B25" s="19" t="s">
        <v>3</v>
      </c>
      <c r="C25" s="19" t="s">
        <v>4</v>
      </c>
      <c r="D25" s="19" t="s">
        <v>3</v>
      </c>
      <c r="E25" s="19" t="s">
        <v>4</v>
      </c>
      <c r="F25" s="19" t="s">
        <v>3</v>
      </c>
      <c r="G25" s="19" t="s">
        <v>4</v>
      </c>
      <c r="H25" s="19" t="s">
        <v>3</v>
      </c>
      <c r="I25" s="19" t="s">
        <v>4</v>
      </c>
      <c r="J25" s="19" t="s">
        <v>3</v>
      </c>
      <c r="K25" s="19" t="s">
        <v>4</v>
      </c>
      <c r="L25" s="19" t="s">
        <v>3</v>
      </c>
      <c r="M25" s="19" t="s">
        <v>4</v>
      </c>
      <c r="N25" s="19" t="s">
        <v>3</v>
      </c>
      <c r="O25" s="19" t="s">
        <v>4</v>
      </c>
      <c r="P25" s="29" t="s">
        <v>3</v>
      </c>
      <c r="Q25" s="29" t="s">
        <v>4</v>
      </c>
      <c r="R25" s="29" t="s">
        <v>5</v>
      </c>
    </row>
    <row r="26" spans="1:18" s="27" customFormat="1" ht="20.100000000000001" customHeight="1" thickBot="1" x14ac:dyDescent="0.3">
      <c r="A26" s="30" t="s">
        <v>13</v>
      </c>
      <c r="B26" s="31">
        <v>800</v>
      </c>
      <c r="C26" s="31">
        <v>111</v>
      </c>
      <c r="D26" s="31">
        <v>800</v>
      </c>
      <c r="E26" s="31">
        <v>327</v>
      </c>
      <c r="F26" s="31">
        <v>800</v>
      </c>
      <c r="G26" s="31">
        <v>476</v>
      </c>
      <c r="H26" s="31">
        <v>800</v>
      </c>
      <c r="I26" s="31">
        <v>0</v>
      </c>
      <c r="J26" s="31">
        <v>800</v>
      </c>
      <c r="K26" s="31">
        <v>3</v>
      </c>
      <c r="L26" s="31">
        <v>800</v>
      </c>
      <c r="M26" s="31">
        <v>582</v>
      </c>
      <c r="N26" s="31">
        <v>800</v>
      </c>
      <c r="O26" s="31">
        <v>423</v>
      </c>
      <c r="P26" s="22">
        <f t="shared" ref="P26:P31" si="16">B26*7</f>
        <v>5600</v>
      </c>
      <c r="Q26" s="22">
        <f t="shared" ref="Q26:Q31" si="17">C26+E26+G26+I26+K26+M26+O26</f>
        <v>1922</v>
      </c>
      <c r="R26" s="32">
        <f t="shared" ref="R26:R31" si="18">Q26/P26-100%</f>
        <v>-0.65678571428571431</v>
      </c>
    </row>
    <row r="27" spans="1:18" s="27" customFormat="1" ht="20.100000000000001" customHeight="1" thickBot="1" x14ac:dyDescent="0.3">
      <c r="A27" s="30" t="s">
        <v>14</v>
      </c>
      <c r="B27" s="31">
        <v>685</v>
      </c>
      <c r="C27" s="31">
        <v>738</v>
      </c>
      <c r="D27" s="31">
        <v>685</v>
      </c>
      <c r="E27" s="31">
        <v>721</v>
      </c>
      <c r="F27" s="31">
        <v>685</v>
      </c>
      <c r="G27" s="31">
        <v>686</v>
      </c>
      <c r="H27" s="31">
        <v>685</v>
      </c>
      <c r="I27" s="31">
        <v>604</v>
      </c>
      <c r="J27" s="31">
        <v>685</v>
      </c>
      <c r="K27" s="31">
        <v>612</v>
      </c>
      <c r="L27" s="31">
        <v>685</v>
      </c>
      <c r="M27" s="31">
        <v>686</v>
      </c>
      <c r="N27" s="31">
        <v>685</v>
      </c>
      <c r="O27" s="31">
        <v>418</v>
      </c>
      <c r="P27" s="22">
        <f t="shared" si="16"/>
        <v>4795</v>
      </c>
      <c r="Q27" s="22">
        <f t="shared" si="17"/>
        <v>4465</v>
      </c>
      <c r="R27" s="32">
        <f t="shared" si="18"/>
        <v>-6.8821689259645491E-2</v>
      </c>
    </row>
    <row r="28" spans="1:18" s="27" customFormat="1" ht="20.100000000000001" customHeight="1" thickBot="1" x14ac:dyDescent="0.3">
      <c r="A28" s="30" t="s">
        <v>15</v>
      </c>
      <c r="B28" s="31">
        <v>300</v>
      </c>
      <c r="C28" s="31">
        <v>303</v>
      </c>
      <c r="D28" s="31">
        <v>300</v>
      </c>
      <c r="E28" s="31">
        <v>288</v>
      </c>
      <c r="F28" s="31">
        <v>300</v>
      </c>
      <c r="G28" s="31">
        <v>363</v>
      </c>
      <c r="H28" s="31">
        <v>300</v>
      </c>
      <c r="I28" s="31">
        <v>301</v>
      </c>
      <c r="J28" s="31">
        <v>300</v>
      </c>
      <c r="K28" s="31">
        <v>423</v>
      </c>
      <c r="L28" s="31">
        <v>300</v>
      </c>
      <c r="M28" s="31">
        <v>508</v>
      </c>
      <c r="N28" s="31">
        <v>300</v>
      </c>
      <c r="O28" s="31">
        <v>314</v>
      </c>
      <c r="P28" s="22">
        <f t="shared" si="16"/>
        <v>2100</v>
      </c>
      <c r="Q28" s="22">
        <f t="shared" si="17"/>
        <v>2500</v>
      </c>
      <c r="R28" s="32">
        <f t="shared" si="18"/>
        <v>0.19047619047619047</v>
      </c>
    </row>
    <row r="29" spans="1:18" s="39" customFormat="1" ht="16.5" thickBot="1" x14ac:dyDescent="0.3">
      <c r="A29" s="20" t="s">
        <v>16</v>
      </c>
      <c r="B29" s="21">
        <v>450</v>
      </c>
      <c r="C29" s="21">
        <v>190</v>
      </c>
      <c r="D29" s="21">
        <v>450</v>
      </c>
      <c r="E29" s="21">
        <v>241</v>
      </c>
      <c r="F29" s="21">
        <v>450</v>
      </c>
      <c r="G29" s="21">
        <v>295</v>
      </c>
      <c r="H29" s="21">
        <v>450</v>
      </c>
      <c r="I29" s="21">
        <v>313</v>
      </c>
      <c r="J29" s="21">
        <v>450</v>
      </c>
      <c r="K29" s="21">
        <v>258</v>
      </c>
      <c r="L29" s="21">
        <v>450</v>
      </c>
      <c r="M29" s="21">
        <v>366</v>
      </c>
      <c r="N29" s="21">
        <v>450</v>
      </c>
      <c r="O29" s="21">
        <v>231</v>
      </c>
      <c r="P29" s="22">
        <f t="shared" si="16"/>
        <v>3150</v>
      </c>
      <c r="Q29" s="22">
        <f t="shared" si="17"/>
        <v>1894</v>
      </c>
      <c r="R29" s="23">
        <f t="shared" si="18"/>
        <v>-0.39873015873015871</v>
      </c>
    </row>
    <row r="30" spans="1:18" s="27" customFormat="1" ht="20.100000000000001" customHeight="1" thickBot="1" x14ac:dyDescent="0.3">
      <c r="A30" s="30" t="s">
        <v>17</v>
      </c>
      <c r="B30" s="31">
        <v>350</v>
      </c>
      <c r="C30" s="31">
        <v>295</v>
      </c>
      <c r="D30" s="31">
        <v>350</v>
      </c>
      <c r="E30" s="31">
        <v>242</v>
      </c>
      <c r="F30" s="31">
        <v>350</v>
      </c>
      <c r="G30" s="31">
        <v>243</v>
      </c>
      <c r="H30" s="31">
        <v>350</v>
      </c>
      <c r="I30" s="31">
        <v>236</v>
      </c>
      <c r="J30" s="31">
        <v>350</v>
      </c>
      <c r="K30" s="31">
        <v>285</v>
      </c>
      <c r="L30" s="31">
        <v>350</v>
      </c>
      <c r="M30" s="31">
        <v>283</v>
      </c>
      <c r="N30" s="31">
        <v>350</v>
      </c>
      <c r="O30" s="31">
        <v>260</v>
      </c>
      <c r="P30" s="22">
        <f t="shared" si="16"/>
        <v>2450</v>
      </c>
      <c r="Q30" s="22">
        <f t="shared" si="17"/>
        <v>1844</v>
      </c>
      <c r="R30" s="32">
        <f t="shared" si="18"/>
        <v>-0.24734693877551017</v>
      </c>
    </row>
    <row r="31" spans="1:18" s="13" customFormat="1" ht="20.100000000000001" customHeight="1" thickBot="1" x14ac:dyDescent="0.3">
      <c r="A31" s="20" t="s">
        <v>2</v>
      </c>
      <c r="B31" s="24">
        <f t="shared" ref="B31:D31" si="19">SUM(B26:B30)</f>
        <v>2585</v>
      </c>
      <c r="C31" s="24">
        <f>SUM(C26:C30)</f>
        <v>1637</v>
      </c>
      <c r="D31" s="24">
        <f t="shared" si="19"/>
        <v>2585</v>
      </c>
      <c r="E31" s="24">
        <f>SUM(E26:E30)</f>
        <v>1819</v>
      </c>
      <c r="F31" s="24">
        <f t="shared" ref="F31:H31" si="20">SUM(F26:F30)</f>
        <v>2585</v>
      </c>
      <c r="G31" s="24">
        <f>SUM(G26:G30)</f>
        <v>2063</v>
      </c>
      <c r="H31" s="24">
        <f t="shared" si="20"/>
        <v>2585</v>
      </c>
      <c r="I31" s="24">
        <f>SUM(I26:I30)</f>
        <v>1454</v>
      </c>
      <c r="J31" s="24">
        <f t="shared" ref="J31" si="21">SUM(J26:J30)</f>
        <v>2585</v>
      </c>
      <c r="K31" s="24">
        <f>SUM(K26:K30)</f>
        <v>1581</v>
      </c>
      <c r="L31" s="24">
        <f t="shared" ref="L31:N31" si="22">SUM(L26:L30)</f>
        <v>2585</v>
      </c>
      <c r="M31" s="24">
        <f>SUM(M26:M30)</f>
        <v>2425</v>
      </c>
      <c r="N31" s="24">
        <f t="shared" si="22"/>
        <v>2585</v>
      </c>
      <c r="O31" s="24">
        <f>SUM(O26:O30)</f>
        <v>1646</v>
      </c>
      <c r="P31" s="22">
        <f>B31*7</f>
        <v>18095</v>
      </c>
      <c r="Q31" s="22">
        <f>C31+E31+G31+I31+K31+M31+O31</f>
        <v>12625</v>
      </c>
      <c r="R31" s="23">
        <f t="shared" si="18"/>
        <v>-0.30229345122962148</v>
      </c>
    </row>
    <row r="32" spans="1:18" s="13" customFormat="1" ht="20.100000000000001" customHeight="1" x14ac:dyDescent="0.25">
      <c r="A32" s="25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R32" s="12"/>
    </row>
    <row r="33" spans="1:18" s="13" customFormat="1" ht="20.100000000000001" customHeight="1" thickBot="1" x14ac:dyDescent="0.3">
      <c r="A33" s="28" t="s">
        <v>18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s="13" customFormat="1" ht="20.100000000000001" customHeight="1" thickBot="1" x14ac:dyDescent="0.3">
      <c r="A34" s="14"/>
      <c r="B34" s="15" t="s">
        <v>1</v>
      </c>
      <c r="C34" s="16"/>
      <c r="D34" s="15" t="s">
        <v>26</v>
      </c>
      <c r="E34" s="16"/>
      <c r="F34" s="15" t="s">
        <v>27</v>
      </c>
      <c r="G34" s="16"/>
      <c r="H34" s="15" t="s">
        <v>31</v>
      </c>
      <c r="I34" s="16"/>
      <c r="J34" s="15" t="s">
        <v>32</v>
      </c>
      <c r="K34" s="16"/>
      <c r="L34" s="15" t="s">
        <v>33</v>
      </c>
      <c r="M34" s="16"/>
      <c r="N34" s="15" t="s">
        <v>34</v>
      </c>
      <c r="O34" s="16"/>
      <c r="P34" s="15" t="s">
        <v>2</v>
      </c>
      <c r="Q34" s="17"/>
      <c r="R34" s="16"/>
    </row>
    <row r="35" spans="1:18" s="13" customFormat="1" ht="24.75" customHeight="1" thickBot="1" x14ac:dyDescent="0.3">
      <c r="A35" s="18"/>
      <c r="B35" s="19" t="s">
        <v>3</v>
      </c>
      <c r="C35" s="19" t="s">
        <v>4</v>
      </c>
      <c r="D35" s="19" t="s">
        <v>3</v>
      </c>
      <c r="E35" s="19" t="s">
        <v>4</v>
      </c>
      <c r="F35" s="19" t="s">
        <v>3</v>
      </c>
      <c r="G35" s="19" t="s">
        <v>4</v>
      </c>
      <c r="H35" s="19" t="s">
        <v>3</v>
      </c>
      <c r="I35" s="19" t="s">
        <v>4</v>
      </c>
      <c r="J35" s="19" t="s">
        <v>3</v>
      </c>
      <c r="K35" s="19" t="s">
        <v>4</v>
      </c>
      <c r="L35" s="19" t="s">
        <v>3</v>
      </c>
      <c r="M35" s="19" t="s">
        <v>4</v>
      </c>
      <c r="N35" s="19" t="s">
        <v>3</v>
      </c>
      <c r="O35" s="19" t="s">
        <v>4</v>
      </c>
      <c r="P35" s="29" t="s">
        <v>3</v>
      </c>
      <c r="Q35" s="29" t="s">
        <v>4</v>
      </c>
      <c r="R35" s="29" t="s">
        <v>5</v>
      </c>
    </row>
    <row r="36" spans="1:18" s="27" customFormat="1" ht="33.75" customHeight="1" thickBot="1" x14ac:dyDescent="0.3">
      <c r="A36" s="30" t="s">
        <v>19</v>
      </c>
      <c r="B36" s="31">
        <v>800</v>
      </c>
      <c r="C36" s="31">
        <v>994</v>
      </c>
      <c r="D36" s="31">
        <v>800</v>
      </c>
      <c r="E36" s="31">
        <v>775</v>
      </c>
      <c r="F36" s="31">
        <v>800</v>
      </c>
      <c r="G36" s="31">
        <v>963</v>
      </c>
      <c r="H36" s="31">
        <v>800</v>
      </c>
      <c r="I36" s="31">
        <v>898</v>
      </c>
      <c r="J36" s="31">
        <v>800</v>
      </c>
      <c r="K36" s="31">
        <v>916</v>
      </c>
      <c r="L36" s="31">
        <v>800</v>
      </c>
      <c r="M36" s="31">
        <v>895</v>
      </c>
      <c r="N36" s="31">
        <v>800</v>
      </c>
      <c r="O36" s="31">
        <v>1009</v>
      </c>
      <c r="P36" s="33">
        <f t="shared" ref="P36:P39" si="23">B36*7</f>
        <v>5600</v>
      </c>
      <c r="Q36" s="33">
        <f t="shared" ref="Q36:Q39" si="24">C36+E36+G36+I36+K36+M36+O36</f>
        <v>6450</v>
      </c>
      <c r="R36" s="32">
        <f t="shared" ref="R36:R39" si="25">Q36/P36-100%</f>
        <v>0.15178571428571419</v>
      </c>
    </row>
    <row r="37" spans="1:18" s="27" customFormat="1" ht="33.75" customHeight="1" thickBot="1" x14ac:dyDescent="0.3">
      <c r="A37" s="30" t="s">
        <v>20</v>
      </c>
      <c r="B37" s="31">
        <v>620</v>
      </c>
      <c r="C37" s="31">
        <v>738</v>
      </c>
      <c r="D37" s="31">
        <v>620</v>
      </c>
      <c r="E37" s="31">
        <v>626</v>
      </c>
      <c r="F37" s="31">
        <v>620</v>
      </c>
      <c r="G37" s="31">
        <v>835</v>
      </c>
      <c r="H37" s="31">
        <v>620</v>
      </c>
      <c r="I37" s="31">
        <v>786</v>
      </c>
      <c r="J37" s="31">
        <v>620</v>
      </c>
      <c r="K37" s="31">
        <v>761</v>
      </c>
      <c r="L37" s="31">
        <v>620</v>
      </c>
      <c r="M37" s="31">
        <v>790</v>
      </c>
      <c r="N37" s="31">
        <v>620</v>
      </c>
      <c r="O37" s="31">
        <v>864</v>
      </c>
      <c r="P37" s="33">
        <f t="shared" si="23"/>
        <v>4340</v>
      </c>
      <c r="Q37" s="33">
        <f t="shared" si="24"/>
        <v>5400</v>
      </c>
      <c r="R37" s="32">
        <f t="shared" si="25"/>
        <v>0.24423963133640547</v>
      </c>
    </row>
    <row r="38" spans="1:18" s="27" customFormat="1" ht="33.75" customHeight="1" thickBot="1" x14ac:dyDescent="0.3">
      <c r="A38" s="30" t="s">
        <v>21</v>
      </c>
      <c r="B38" s="19">
        <f t="shared" ref="B38:D38" si="26">B36+B37</f>
        <v>1420</v>
      </c>
      <c r="C38" s="19">
        <f t="shared" ref="C38:F38" si="27">C36+C37</f>
        <v>1732</v>
      </c>
      <c r="D38" s="19">
        <f t="shared" si="26"/>
        <v>1420</v>
      </c>
      <c r="E38" s="19">
        <f t="shared" si="27"/>
        <v>1401</v>
      </c>
      <c r="F38" s="19">
        <f t="shared" si="27"/>
        <v>1420</v>
      </c>
      <c r="G38" s="19">
        <f t="shared" ref="G38:H38" si="28">G36+G37</f>
        <v>1798</v>
      </c>
      <c r="H38" s="19">
        <f t="shared" si="28"/>
        <v>1420</v>
      </c>
      <c r="I38" s="19">
        <f t="shared" ref="I38:J38" si="29">I36+I37</f>
        <v>1684</v>
      </c>
      <c r="J38" s="19">
        <f t="shared" si="29"/>
        <v>1420</v>
      </c>
      <c r="K38" s="19">
        <f t="shared" ref="K38:L38" si="30">K36+K37</f>
        <v>1677</v>
      </c>
      <c r="L38" s="19">
        <f t="shared" si="30"/>
        <v>1420</v>
      </c>
      <c r="M38" s="19">
        <f t="shared" ref="M38:N38" si="31">M36+M37</f>
        <v>1685</v>
      </c>
      <c r="N38" s="19">
        <f t="shared" si="31"/>
        <v>1420</v>
      </c>
      <c r="O38" s="19">
        <f t="shared" ref="O38" si="32">O36+O37</f>
        <v>1873</v>
      </c>
      <c r="P38" s="33">
        <f t="shared" si="23"/>
        <v>9940</v>
      </c>
      <c r="Q38" s="33">
        <f t="shared" si="24"/>
        <v>11850</v>
      </c>
      <c r="R38" s="32">
        <f t="shared" si="25"/>
        <v>0.19215291750503027</v>
      </c>
    </row>
    <row r="39" spans="1:18" s="27" customFormat="1" ht="33.75" customHeight="1" thickBot="1" x14ac:dyDescent="0.3">
      <c r="A39" s="30" t="s">
        <v>22</v>
      </c>
      <c r="B39" s="31">
        <v>2000</v>
      </c>
      <c r="C39" s="31">
        <v>2062</v>
      </c>
      <c r="D39" s="31">
        <v>2000</v>
      </c>
      <c r="E39" s="31">
        <v>2024</v>
      </c>
      <c r="F39" s="31">
        <v>2000</v>
      </c>
      <c r="G39" s="31">
        <v>2143</v>
      </c>
      <c r="H39" s="31">
        <v>2000</v>
      </c>
      <c r="I39" s="31">
        <v>2036</v>
      </c>
      <c r="J39" s="31">
        <v>2000</v>
      </c>
      <c r="K39" s="31">
        <v>2044</v>
      </c>
      <c r="L39" s="31">
        <v>2000</v>
      </c>
      <c r="M39" s="31">
        <v>2057</v>
      </c>
      <c r="N39" s="31">
        <v>2000</v>
      </c>
      <c r="O39" s="31">
        <v>2012</v>
      </c>
      <c r="P39" s="33">
        <f t="shared" si="23"/>
        <v>14000</v>
      </c>
      <c r="Q39" s="33">
        <f t="shared" si="24"/>
        <v>14378</v>
      </c>
      <c r="R39" s="32">
        <f t="shared" si="25"/>
        <v>2.6999999999999913E-2</v>
      </c>
    </row>
    <row r="40" spans="1:18" s="27" customFormat="1" ht="20.100000000000001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6"/>
      <c r="Q40" s="36"/>
      <c r="R40" s="37"/>
    </row>
    <row r="41" spans="1:18" s="27" customFormat="1" ht="20.100000000000001" customHeight="1" thickBot="1" x14ac:dyDescent="0.3">
      <c r="A41" s="38" t="s">
        <v>29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</row>
    <row r="42" spans="1:18" s="27" customFormat="1" ht="20.100000000000001" customHeight="1" thickBot="1" x14ac:dyDescent="0.3">
      <c r="A42" s="14"/>
      <c r="B42" s="15" t="s">
        <v>1</v>
      </c>
      <c r="C42" s="16"/>
      <c r="D42" s="15" t="s">
        <v>26</v>
      </c>
      <c r="E42" s="16"/>
      <c r="F42" s="15" t="s">
        <v>27</v>
      </c>
      <c r="G42" s="16"/>
      <c r="H42" s="15" t="s">
        <v>31</v>
      </c>
      <c r="I42" s="16"/>
      <c r="J42" s="15" t="s">
        <v>32</v>
      </c>
      <c r="K42" s="16"/>
      <c r="L42" s="15" t="s">
        <v>33</v>
      </c>
      <c r="M42" s="16"/>
      <c r="N42" s="15" t="s">
        <v>34</v>
      </c>
      <c r="O42" s="16"/>
      <c r="P42" s="15" t="s">
        <v>2</v>
      </c>
      <c r="Q42" s="17"/>
      <c r="R42" s="16"/>
    </row>
    <row r="43" spans="1:18" s="27" customFormat="1" ht="20.100000000000001" customHeight="1" thickBot="1" x14ac:dyDescent="0.3">
      <c r="A43" s="18"/>
      <c r="B43" s="19" t="s">
        <v>3</v>
      </c>
      <c r="C43" s="19" t="s">
        <v>4</v>
      </c>
      <c r="D43" s="19" t="s">
        <v>3</v>
      </c>
      <c r="E43" s="19" t="s">
        <v>4</v>
      </c>
      <c r="F43" s="19" t="s">
        <v>3</v>
      </c>
      <c r="G43" s="19" t="s">
        <v>4</v>
      </c>
      <c r="H43" s="19" t="s">
        <v>3</v>
      </c>
      <c r="I43" s="19" t="s">
        <v>4</v>
      </c>
      <c r="J43" s="19" t="s">
        <v>3</v>
      </c>
      <c r="K43" s="19" t="s">
        <v>4</v>
      </c>
      <c r="L43" s="19" t="s">
        <v>3</v>
      </c>
      <c r="M43" s="19" t="s">
        <v>4</v>
      </c>
      <c r="N43" s="19" t="s">
        <v>3</v>
      </c>
      <c r="O43" s="19" t="s">
        <v>4</v>
      </c>
      <c r="P43" s="29" t="s">
        <v>3</v>
      </c>
      <c r="Q43" s="29" t="s">
        <v>4</v>
      </c>
      <c r="R43" s="29" t="s">
        <v>5</v>
      </c>
    </row>
    <row r="44" spans="1:18" s="27" customFormat="1" ht="20.100000000000001" customHeight="1" thickBot="1" x14ac:dyDescent="0.3">
      <c r="A44" s="20" t="s">
        <v>8</v>
      </c>
      <c r="B44" s="21">
        <v>0</v>
      </c>
      <c r="C44" s="21">
        <v>0</v>
      </c>
      <c r="D44" s="21">
        <v>100</v>
      </c>
      <c r="E44" s="21">
        <v>0</v>
      </c>
      <c r="F44" s="21">
        <v>100</v>
      </c>
      <c r="G44" s="21">
        <v>0</v>
      </c>
      <c r="H44" s="21">
        <v>100</v>
      </c>
      <c r="I44" s="21">
        <v>51</v>
      </c>
      <c r="J44" s="21">
        <v>100</v>
      </c>
      <c r="K44" s="21">
        <v>49</v>
      </c>
      <c r="L44" s="21">
        <v>100</v>
      </c>
      <c r="M44" s="21">
        <v>112</v>
      </c>
      <c r="N44" s="21">
        <v>100</v>
      </c>
      <c r="O44" s="21">
        <v>44</v>
      </c>
      <c r="P44" s="22">
        <f>SUM(D44,F44,H44,J44,L44,N44)</f>
        <v>600</v>
      </c>
      <c r="Q44" s="22">
        <f>C44+E44+G44+I44+K44+M44+O44</f>
        <v>256</v>
      </c>
      <c r="R44" s="32">
        <f t="shared" ref="R44" si="33">Q44/P44-100%</f>
        <v>-0.57333333333333325</v>
      </c>
    </row>
    <row r="45" spans="1:18" s="27" customFormat="1" ht="20.100000000000001" customHeight="1" x14ac:dyDescent="0.25">
      <c r="A45" s="25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</row>
    <row r="46" spans="1:18" s="27" customFormat="1" ht="20.100000000000001" customHeight="1" thickBot="1" x14ac:dyDescent="0.3">
      <c r="A46" s="38" t="s">
        <v>30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</row>
    <row r="47" spans="1:18" s="27" customFormat="1" ht="20.100000000000001" customHeight="1" thickBot="1" x14ac:dyDescent="0.3">
      <c r="A47" s="14"/>
      <c r="B47" s="15" t="s">
        <v>1</v>
      </c>
      <c r="C47" s="16"/>
      <c r="D47" s="15" t="s">
        <v>26</v>
      </c>
      <c r="E47" s="16"/>
      <c r="F47" s="15" t="s">
        <v>27</v>
      </c>
      <c r="G47" s="16"/>
      <c r="H47" s="15" t="s">
        <v>31</v>
      </c>
      <c r="I47" s="16"/>
      <c r="J47" s="15" t="s">
        <v>32</v>
      </c>
      <c r="K47" s="16"/>
      <c r="L47" s="15" t="s">
        <v>33</v>
      </c>
      <c r="M47" s="16"/>
      <c r="N47" s="15" t="s">
        <v>34</v>
      </c>
      <c r="O47" s="16"/>
      <c r="P47" s="15" t="s">
        <v>2</v>
      </c>
      <c r="Q47" s="17"/>
      <c r="R47" s="16"/>
    </row>
    <row r="48" spans="1:18" s="27" customFormat="1" ht="20.100000000000001" customHeight="1" thickBot="1" x14ac:dyDescent="0.3">
      <c r="A48" s="18"/>
      <c r="B48" s="19" t="s">
        <v>3</v>
      </c>
      <c r="C48" s="19" t="s">
        <v>4</v>
      </c>
      <c r="D48" s="19" t="s">
        <v>3</v>
      </c>
      <c r="E48" s="19" t="s">
        <v>4</v>
      </c>
      <c r="F48" s="19" t="s">
        <v>3</v>
      </c>
      <c r="G48" s="19" t="s">
        <v>4</v>
      </c>
      <c r="H48" s="19" t="s">
        <v>3</v>
      </c>
      <c r="I48" s="19" t="s">
        <v>4</v>
      </c>
      <c r="J48" s="19" t="s">
        <v>3</v>
      </c>
      <c r="K48" s="19" t="s">
        <v>4</v>
      </c>
      <c r="L48" s="19" t="s">
        <v>3</v>
      </c>
      <c r="M48" s="19" t="s">
        <v>4</v>
      </c>
      <c r="N48" s="19" t="s">
        <v>3</v>
      </c>
      <c r="O48" s="19" t="s">
        <v>4</v>
      </c>
      <c r="P48" s="29" t="s">
        <v>3</v>
      </c>
      <c r="Q48" s="29" t="s">
        <v>4</v>
      </c>
      <c r="R48" s="29" t="s">
        <v>5</v>
      </c>
    </row>
    <row r="49" spans="1:18" s="27" customFormat="1" ht="20.100000000000001" customHeight="1" thickBot="1" x14ac:dyDescent="0.3">
      <c r="A49" s="20" t="s">
        <v>8</v>
      </c>
      <c r="B49" s="21">
        <v>0</v>
      </c>
      <c r="C49" s="21">
        <v>0</v>
      </c>
      <c r="D49" s="21">
        <v>50</v>
      </c>
      <c r="E49" s="21">
        <v>0</v>
      </c>
      <c r="F49" s="21">
        <v>50</v>
      </c>
      <c r="G49" s="21">
        <v>0</v>
      </c>
      <c r="H49" s="21">
        <v>50</v>
      </c>
      <c r="I49" s="21">
        <v>8</v>
      </c>
      <c r="J49" s="21">
        <v>50</v>
      </c>
      <c r="K49" s="21">
        <v>9</v>
      </c>
      <c r="L49" s="21">
        <v>50</v>
      </c>
      <c r="M49" s="21">
        <v>36</v>
      </c>
      <c r="N49" s="21">
        <v>50</v>
      </c>
      <c r="O49" s="21">
        <v>44</v>
      </c>
      <c r="P49" s="22">
        <f>SUM(D49,F49,H49,J49,L49,N49)</f>
        <v>300</v>
      </c>
      <c r="Q49" s="22">
        <f>C49+E49+G49+I49+K49+M49+O49</f>
        <v>97</v>
      </c>
      <c r="R49" s="32">
        <f t="shared" ref="R49" si="34">Q49/P49-100%</f>
        <v>-0.67666666666666675</v>
      </c>
    </row>
    <row r="50" spans="1:18" s="3" customFormat="1" ht="20.100000000000001" customHeight="1" x14ac:dyDescent="0.25">
      <c r="A50" s="5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7"/>
      <c r="Q50" s="7"/>
      <c r="R50" s="8"/>
    </row>
    <row r="51" spans="1:18" x14ac:dyDescent="0.25">
      <c r="A51" s="2" t="s">
        <v>23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 spans="1:18" x14ac:dyDescent="0.25">
      <c r="A52" s="2" t="s">
        <v>24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 spans="1:18" x14ac:dyDescent="0.25">
      <c r="A53" s="2" t="s">
        <v>35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 spans="1:18" x14ac:dyDescent="0.25">
      <c r="A54" s="2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 spans="1:18" x14ac:dyDescent="0.25">
      <c r="A55" s="2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 spans="1:18" x14ac:dyDescent="0.25">
      <c r="A56" s="2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 spans="1:18" x14ac:dyDescent="0.25">
      <c r="A57" s="2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</sheetData>
  <mergeCells count="59">
    <mergeCell ref="A24:A25"/>
    <mergeCell ref="B34:C34"/>
    <mergeCell ref="B24:C24"/>
    <mergeCell ref="A34:A35"/>
    <mergeCell ref="D24:E24"/>
    <mergeCell ref="D34:E34"/>
    <mergeCell ref="F24:G24"/>
    <mergeCell ref="F34:G34"/>
    <mergeCell ref="P17:R17"/>
    <mergeCell ref="P34:R34"/>
    <mergeCell ref="P24:R24"/>
    <mergeCell ref="H17:I17"/>
    <mergeCell ref="H24:I24"/>
    <mergeCell ref="H34:I34"/>
    <mergeCell ref="J24:K24"/>
    <mergeCell ref="J34:K34"/>
    <mergeCell ref="L24:M24"/>
    <mergeCell ref="L34:M34"/>
    <mergeCell ref="N24:O24"/>
    <mergeCell ref="N34:O34"/>
    <mergeCell ref="A17:A18"/>
    <mergeCell ref="P9:R9"/>
    <mergeCell ref="B17:C17"/>
    <mergeCell ref="D9:E9"/>
    <mergeCell ref="D17:E17"/>
    <mergeCell ref="F9:G9"/>
    <mergeCell ref="F17:G17"/>
    <mergeCell ref="H9:I9"/>
    <mergeCell ref="J17:K17"/>
    <mergeCell ref="L17:M17"/>
    <mergeCell ref="N17:O17"/>
    <mergeCell ref="A5:R5"/>
    <mergeCell ref="A6:R6"/>
    <mergeCell ref="B9:C9"/>
    <mergeCell ref="A7:C7"/>
    <mergeCell ref="A9:A10"/>
    <mergeCell ref="J9:K9"/>
    <mergeCell ref="L9:M9"/>
    <mergeCell ref="N9:O9"/>
    <mergeCell ref="A41:R41"/>
    <mergeCell ref="A42:A43"/>
    <mergeCell ref="B42:C42"/>
    <mergeCell ref="D42:E42"/>
    <mergeCell ref="F42:G42"/>
    <mergeCell ref="P42:R42"/>
    <mergeCell ref="H42:I42"/>
    <mergeCell ref="J42:K42"/>
    <mergeCell ref="L42:M42"/>
    <mergeCell ref="N42:O42"/>
    <mergeCell ref="A46:R46"/>
    <mergeCell ref="A47:A48"/>
    <mergeCell ref="B47:C47"/>
    <mergeCell ref="D47:E47"/>
    <mergeCell ref="F47:G47"/>
    <mergeCell ref="P47:R47"/>
    <mergeCell ref="H47:I47"/>
    <mergeCell ref="J47:K47"/>
    <mergeCell ref="L47:M47"/>
    <mergeCell ref="N47:O47"/>
  </mergeCells>
  <phoneticPr fontId="18" type="noConversion"/>
  <hyperlinks>
    <hyperlink ref="A52" r:id="rId1" display="http://www.cross.saude.sp.gov.br/" xr:uid="{FE51D1B8-68B3-43B5-8936-1C285D78F04F}"/>
  </hyperlinks>
  <printOptions horizontalCentered="1"/>
  <pageMargins left="0.19685039370078741" right="0.19685039370078741" top="0.19685039370078741" bottom="0.19685039370078741" header="0.31496062992125984" footer="0.31496062992125984"/>
  <pageSetup paperSize="9" scale="52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Atividades e Resultados Amb.</vt:lpstr>
      <vt:lpstr>'Atividades e Resultados Amb.'!Area_de_impressao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Solange Moreira Lima</dc:creator>
  <cp:lastModifiedBy>Arlete Marinita de Oliveira</cp:lastModifiedBy>
  <cp:lastPrinted>2026-08-07T19:58:21Z</cp:lastPrinted>
  <dcterms:created xsi:type="dcterms:W3CDTF">2020-12-14T19:05:34Z</dcterms:created>
  <dcterms:modified xsi:type="dcterms:W3CDTF">2026-08-07T19:58:40Z</dcterms:modified>
</cp:coreProperties>
</file>